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okolov - retence\MŠ K.H. BOROVSKÉHO\"/>
    </mc:Choice>
  </mc:AlternateContent>
  <bookViews>
    <workbookView xWindow="0" yWindow="0" windowWidth="28800" windowHeight="12345" activeTab="1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2" l="1"/>
  <c r="C16" i="2"/>
  <c r="C15" i="2"/>
  <c r="D15" i="2"/>
  <c r="M15" i="2"/>
  <c r="D16" i="2"/>
  <c r="M16" i="2" s="1"/>
  <c r="C14" i="2"/>
  <c r="D11" i="2"/>
  <c r="M11" i="2"/>
  <c r="D12" i="2"/>
  <c r="M12" i="2"/>
  <c r="D13" i="2"/>
  <c r="M13" i="2"/>
  <c r="D14" i="2" l="1"/>
  <c r="M14" i="2" s="1"/>
  <c r="D10" i="2"/>
  <c r="M10" i="2" s="1"/>
  <c r="C14" i="1"/>
  <c r="R18" i="1" s="1"/>
  <c r="C13" i="1"/>
  <c r="R21" i="1" l="1"/>
  <c r="R23" i="1" s="1"/>
  <c r="R20" i="1"/>
  <c r="R23" i="2" l="1"/>
  <c r="R25" i="2" s="1"/>
  <c r="R22" i="2"/>
  <c r="D11" i="1"/>
  <c r="M11" i="1" s="1"/>
  <c r="D12" i="1"/>
  <c r="M12" i="1" s="1"/>
  <c r="D13" i="1"/>
  <c r="M13" i="1" s="1"/>
  <c r="D14" i="1"/>
  <c r="M14" i="1" s="1"/>
  <c r="D10" i="1"/>
  <c r="M10" i="1" s="1"/>
</calcChain>
</file>

<file path=xl/sharedStrings.xml><?xml version="1.0" encoding="utf-8"?>
<sst xmlns="http://schemas.openxmlformats.org/spreadsheetml/2006/main" count="109" uniqueCount="53">
  <si>
    <t xml:space="preserve">Půdorysný průmět odvodňované plochy </t>
  </si>
  <si>
    <t>Vnitřní průměr potrubí</t>
  </si>
  <si>
    <t>Rychlost proudění</t>
  </si>
  <si>
    <t>Posouzení</t>
  </si>
  <si>
    <t xml:space="preserve">Číslo svodu </t>
  </si>
  <si>
    <t>[n]</t>
  </si>
  <si>
    <t xml:space="preserve">Množství dešťových odpadních vod </t>
  </si>
  <si>
    <t xml:space="preserve"> d [m]</t>
  </si>
  <si>
    <t>Maximální dovolené plnění potrubí</t>
  </si>
  <si>
    <t xml:space="preserve"> h [%] </t>
  </si>
  <si>
    <t xml:space="preserve">Sklon splaškového potrubí </t>
  </si>
  <si>
    <t>I [%]</t>
  </si>
  <si>
    <t xml:space="preserve">Součinitel drsnosti potrubí </t>
  </si>
  <si>
    <t>kser [mm]</t>
  </si>
  <si>
    <t xml:space="preserve">Průtočný průřez potrubí </t>
  </si>
  <si>
    <t xml:space="preserve"> v [m/s]</t>
  </si>
  <si>
    <t xml:space="preserve">Maximální dovolený průtok </t>
  </si>
  <si>
    <t xml:space="preserve">Minimální průměr potrubí </t>
  </si>
  <si>
    <t>DN [mm]</t>
  </si>
  <si>
    <t xml:space="preserve">Navržený průměr potrubí </t>
  </si>
  <si>
    <t>Součinitel odtoku vody z odvodňované plochy C =</t>
  </si>
  <si>
    <t>Intenzita deště i =</t>
  </si>
  <si>
    <r>
      <t>l/s.m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</si>
  <si>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Množství dešťových odpadních vod Q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 i . A . C  [l/s]</t>
    </r>
  </si>
  <si>
    <r>
      <t>A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] 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</si>
  <si>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[l/s]</t>
    </r>
  </si>
  <si>
    <r>
      <t>S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</si>
  <si>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  <r>
      <rPr>
        <b/>
        <sz val="11"/>
        <color theme="1"/>
        <rFont val="Calibri"/>
        <family val="2"/>
        <charset val="238"/>
        <scheme val="minor"/>
      </rPr>
      <t xml:space="preserve"> [l/s]</t>
    </r>
  </si>
  <si>
    <t>NÁVRH A POSOUZENÍ SVODNÉHO KANALIZAČNÍHO POTRUBÍ</t>
  </si>
  <si>
    <t>VÝPOČET MNOŽSTVÍ DEŠŤOVÝCH ODPADNÍCH VOD</t>
  </si>
  <si>
    <t>P=</t>
  </si>
  <si>
    <t>využitelná plocha střechy</t>
  </si>
  <si>
    <t>koeficient odtoku střechy</t>
  </si>
  <si>
    <t>Ared =</t>
  </si>
  <si>
    <t>redukovaná plocha střechy</t>
  </si>
  <si>
    <t xml:space="preserve">Q =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</si>
  <si>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</si>
  <si>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množství zachycené srážkové vody za rok</t>
  </si>
  <si>
    <t>z =</t>
  </si>
  <si>
    <t>koeficient optimální velikosti</t>
  </si>
  <si>
    <t>Vp =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</si>
  <si>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</si>
  <si>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objem nádrže dle množství využitelné srážkové vody</t>
  </si>
  <si>
    <t>J =</t>
  </si>
  <si>
    <t>mm/rok</t>
  </si>
  <si>
    <t>fs =</t>
  </si>
  <si>
    <t>/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</si>
  <si>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</si>
  <si>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 úhrn srážek dle dat ČHMÚ v dané lokalitě za rok 2019</t>
  </si>
  <si>
    <t>1+2</t>
  </si>
  <si>
    <t>1+2+3</t>
  </si>
  <si>
    <t>3+4</t>
  </si>
  <si>
    <t>1+2+3+4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</si>
</sst>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/>
    </xf>
    <xf numFmtId="0" fontId="0" fillId="0" borderId="3" xfId="0" applyBorder="1"/>
    <xf numFmtId="0" fontId="0" fillId="0" borderId="11" xfId="0" applyBorder="1"/>
    <xf numFmtId="0" fontId="0" fillId="0" borderId="14" xfId="0" applyBorder="1"/>
    <xf numFmtId="0" fontId="0" fillId="0" borderId="21" xfId="0" applyBorder="1"/>
    <xf numFmtId="2" fontId="1" fillId="2" borderId="17" xfId="0" applyNumberFormat="1" applyFont="1" applyFill="1" applyBorder="1"/>
    <xf numFmtId="0" fontId="1" fillId="2" borderId="17" xfId="0" applyFont="1" applyFill="1" applyBorder="1"/>
    <xf numFmtId="0" fontId="0" fillId="0" borderId="2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textRotation="90" wrapText="1"/>
    </xf>
    <xf numFmtId="0" fontId="0" fillId="0" borderId="23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3"/>
  <sheetViews>
    <sheetView workbookViewId="0">
      <selection activeCell="N9" sqref="B7:N9"/>
    </sheetView>
  </sheetViews>
  <sheetFormatPr defaultRowHeight="15" x14ac:dyDescent="0.25"/>
  <cols>
    <col min="2" max="2" width="8" customWidth="1"/>
    <col min="3" max="3" width="7.28515625" customWidth="1"/>
    <col min="4" max="4" width="9.7109375" customWidth="1"/>
    <col min="5" max="5" width="6.140625" bestFit="1" customWidth="1"/>
    <col min="6" max="6" width="6.140625" customWidth="1"/>
    <col min="7" max="7" width="4.85546875" customWidth="1"/>
    <col min="8" max="8" width="7.5703125" customWidth="1"/>
    <col min="9" max="9" width="6.5703125" bestFit="1" customWidth="1"/>
    <col min="10" max="10" width="7.7109375" bestFit="1" customWidth="1"/>
    <col min="11" max="11" width="7.7109375" customWidth="1"/>
    <col min="12" max="12" width="6.85546875" customWidth="1"/>
    <col min="13" max="13" width="12.7109375" bestFit="1" customWidth="1"/>
    <col min="14" max="14" width="6" customWidth="1"/>
    <col min="17" max="17" width="6.7109375" bestFit="1" customWidth="1"/>
    <col min="19" max="19" width="8.140625" bestFit="1" customWidth="1"/>
    <col min="20" max="20" width="48.7109375" bestFit="1" customWidth="1"/>
  </cols>
  <sheetData>
    <row r="3" spans="2:14" ht="18" x14ac:dyDescent="0.35">
      <c r="B3" t="s">
        <v>23</v>
      </c>
    </row>
    <row r="4" spans="2:14" x14ac:dyDescent="0.25">
      <c r="B4" t="s">
        <v>20</v>
      </c>
      <c r="G4" s="2">
        <v>1</v>
      </c>
    </row>
    <row r="5" spans="2:14" ht="17.25" x14ac:dyDescent="0.25">
      <c r="B5" t="s">
        <v>21</v>
      </c>
      <c r="D5" s="1">
        <v>0.03</v>
      </c>
      <c r="E5" t="s">
        <v>22</v>
      </c>
    </row>
    <row r="6" spans="2:14" ht="29.25" customHeight="1" thickBot="1" x14ac:dyDescent="0.3"/>
    <row r="7" spans="2:14" ht="49.5" customHeight="1" thickBot="1" x14ac:dyDescent="0.3">
      <c r="B7" s="47" t="s">
        <v>4</v>
      </c>
      <c r="C7" s="44" t="s">
        <v>29</v>
      </c>
      <c r="D7" s="45"/>
      <c r="E7" s="46" t="s">
        <v>28</v>
      </c>
      <c r="F7" s="46"/>
      <c r="G7" s="46"/>
      <c r="H7" s="46"/>
      <c r="I7" s="46"/>
      <c r="J7" s="46"/>
      <c r="K7" s="46"/>
      <c r="L7" s="46"/>
      <c r="M7" s="46"/>
      <c r="N7" s="46"/>
    </row>
    <row r="8" spans="2:14" ht="139.5" customHeight="1" x14ac:dyDescent="0.25">
      <c r="B8" s="48"/>
      <c r="C8" s="21" t="s">
        <v>0</v>
      </c>
      <c r="D8" s="21" t="s">
        <v>6</v>
      </c>
      <c r="E8" s="21" t="s">
        <v>1</v>
      </c>
      <c r="F8" s="21" t="s">
        <v>8</v>
      </c>
      <c r="G8" s="21" t="s">
        <v>10</v>
      </c>
      <c r="H8" s="21" t="s">
        <v>12</v>
      </c>
      <c r="I8" s="21" t="s">
        <v>14</v>
      </c>
      <c r="J8" s="21" t="s">
        <v>2</v>
      </c>
      <c r="K8" s="21" t="s">
        <v>16</v>
      </c>
      <c r="L8" s="21" t="s">
        <v>17</v>
      </c>
      <c r="M8" s="22" t="s">
        <v>3</v>
      </c>
      <c r="N8" s="23" t="s">
        <v>19</v>
      </c>
    </row>
    <row r="9" spans="2:14" ht="33.75" thickBot="1" x14ac:dyDescent="0.3">
      <c r="B9" s="42" t="s">
        <v>5</v>
      </c>
      <c r="C9" s="43" t="s">
        <v>24</v>
      </c>
      <c r="D9" s="43" t="s">
        <v>25</v>
      </c>
      <c r="E9" s="43" t="s">
        <v>7</v>
      </c>
      <c r="F9" s="43" t="s">
        <v>9</v>
      </c>
      <c r="G9" s="43" t="s">
        <v>11</v>
      </c>
      <c r="H9" s="43" t="s">
        <v>13</v>
      </c>
      <c r="I9" s="43" t="s">
        <v>26</v>
      </c>
      <c r="J9" s="43" t="s">
        <v>15</v>
      </c>
      <c r="K9" s="43" t="s">
        <v>27</v>
      </c>
      <c r="L9" s="43" t="s">
        <v>18</v>
      </c>
      <c r="M9" s="24"/>
      <c r="N9" s="41" t="s">
        <v>18</v>
      </c>
    </row>
    <row r="10" spans="2:14" x14ac:dyDescent="0.25">
      <c r="B10" s="5">
        <v>1</v>
      </c>
      <c r="C10" s="6">
        <v>141</v>
      </c>
      <c r="D10" s="7">
        <f t="shared" ref="D10:D14" si="0">$D$5*C10*$G$4</f>
        <v>4.2299999999999995</v>
      </c>
      <c r="E10" s="6">
        <v>0.1036</v>
      </c>
      <c r="F10" s="6">
        <v>70</v>
      </c>
      <c r="G10" s="6">
        <v>2</v>
      </c>
      <c r="H10" s="6">
        <v>0.4</v>
      </c>
      <c r="I10" s="6">
        <v>6.3029999999999996E-3</v>
      </c>
      <c r="J10" s="6">
        <v>1.0920000000000001</v>
      </c>
      <c r="K10" s="8">
        <v>6.8849999999999998</v>
      </c>
      <c r="L10" s="6">
        <v>110</v>
      </c>
      <c r="M10" s="9" t="str">
        <f>IF(K10&gt;D10,"VYHOVUJE","NEVYHOVUJE")</f>
        <v>VYHOVUJE</v>
      </c>
      <c r="N10" s="18">
        <v>110</v>
      </c>
    </row>
    <row r="11" spans="2:14" x14ac:dyDescent="0.25">
      <c r="B11" s="10">
        <v>2</v>
      </c>
      <c r="C11" s="11">
        <v>78</v>
      </c>
      <c r="D11" s="12">
        <f t="shared" si="0"/>
        <v>2.34</v>
      </c>
      <c r="E11" s="11">
        <v>0.1036</v>
      </c>
      <c r="F11" s="11">
        <v>70</v>
      </c>
      <c r="G11" s="11">
        <v>2</v>
      </c>
      <c r="H11" s="11">
        <v>0.4</v>
      </c>
      <c r="I11" s="11">
        <v>6.3029999999999996E-3</v>
      </c>
      <c r="J11" s="11">
        <v>1.0920000000000001</v>
      </c>
      <c r="K11" s="13">
        <v>6.8849999999999998</v>
      </c>
      <c r="L11" s="11">
        <v>110</v>
      </c>
      <c r="M11" s="14" t="str">
        <f t="shared" ref="M11:M14" si="1">IF(K11&gt;D11,"VYHOVUJE","NEVYHOVUJE")</f>
        <v>VYHOVUJE</v>
      </c>
      <c r="N11" s="19">
        <v>110</v>
      </c>
    </row>
    <row r="12" spans="2:14" x14ac:dyDescent="0.25">
      <c r="B12" s="10">
        <v>3</v>
      </c>
      <c r="C12" s="11">
        <v>125</v>
      </c>
      <c r="D12" s="12">
        <f t="shared" si="0"/>
        <v>3.75</v>
      </c>
      <c r="E12" s="11">
        <v>0.1036</v>
      </c>
      <c r="F12" s="11">
        <v>70</v>
      </c>
      <c r="G12" s="11">
        <v>2</v>
      </c>
      <c r="H12" s="11">
        <v>0.4</v>
      </c>
      <c r="I12" s="11">
        <v>6.3029999999999996E-3</v>
      </c>
      <c r="J12" s="11">
        <v>1.0920000000000001</v>
      </c>
      <c r="K12" s="13">
        <v>6.8849999999999998</v>
      </c>
      <c r="L12" s="11">
        <v>110</v>
      </c>
      <c r="M12" s="14" t="str">
        <f t="shared" si="1"/>
        <v>VYHOVUJE</v>
      </c>
      <c r="N12" s="19">
        <v>110</v>
      </c>
    </row>
    <row r="13" spans="2:14" x14ac:dyDescent="0.25">
      <c r="B13" s="10" t="s">
        <v>49</v>
      </c>
      <c r="C13" s="11">
        <f>C10+C11</f>
        <v>219</v>
      </c>
      <c r="D13" s="12">
        <f t="shared" si="0"/>
        <v>6.5699999999999994</v>
      </c>
      <c r="E13" s="11">
        <v>0.1036</v>
      </c>
      <c r="F13" s="11">
        <v>70</v>
      </c>
      <c r="G13" s="11">
        <v>2</v>
      </c>
      <c r="H13" s="11">
        <v>0.4</v>
      </c>
      <c r="I13" s="11">
        <v>6.3029999999999996E-3</v>
      </c>
      <c r="J13" s="11">
        <v>1.0920000000000001</v>
      </c>
      <c r="K13" s="13">
        <v>6.8849999999999998</v>
      </c>
      <c r="L13" s="11">
        <v>110</v>
      </c>
      <c r="M13" s="14" t="str">
        <f t="shared" si="1"/>
        <v>VYHOVUJE</v>
      </c>
      <c r="N13" s="19">
        <v>125</v>
      </c>
    </row>
    <row r="14" spans="2:14" ht="15.75" thickBot="1" x14ac:dyDescent="0.3">
      <c r="B14" s="3" t="s">
        <v>50</v>
      </c>
      <c r="C14" s="4">
        <f>C10+C11+C12</f>
        <v>344</v>
      </c>
      <c r="D14" s="15">
        <f t="shared" si="0"/>
        <v>10.32</v>
      </c>
      <c r="E14" s="4">
        <v>0.152</v>
      </c>
      <c r="F14" s="4">
        <v>70</v>
      </c>
      <c r="G14" s="4">
        <v>2</v>
      </c>
      <c r="H14" s="4">
        <v>0.4</v>
      </c>
      <c r="I14" s="4">
        <v>1.3566999999999999E-2</v>
      </c>
      <c r="J14" s="4">
        <v>1.3819999999999999</v>
      </c>
      <c r="K14" s="16">
        <v>18.756</v>
      </c>
      <c r="L14" s="4">
        <v>160</v>
      </c>
      <c r="M14" s="17" t="str">
        <f t="shared" si="1"/>
        <v>VYHOVUJE</v>
      </c>
      <c r="N14" s="20">
        <v>160</v>
      </c>
    </row>
    <row r="16" spans="2:14" ht="15.75" thickBot="1" x14ac:dyDescent="0.3"/>
    <row r="17" spans="17:20" x14ac:dyDescent="0.25">
      <c r="Q17" s="31" t="s">
        <v>43</v>
      </c>
      <c r="R17" s="25">
        <v>656</v>
      </c>
      <c r="S17" s="25" t="s">
        <v>44</v>
      </c>
      <c r="T17" s="36" t="s">
        <v>48</v>
      </c>
    </row>
    <row r="18" spans="17:20" ht="17.25" x14ac:dyDescent="0.25">
      <c r="Q18" s="32" t="s">
        <v>30</v>
      </c>
      <c r="R18" s="28">
        <f>C14</f>
        <v>344</v>
      </c>
      <c r="S18" s="26" t="s">
        <v>47</v>
      </c>
      <c r="T18" s="37" t="s">
        <v>31</v>
      </c>
    </row>
    <row r="19" spans="17:20" x14ac:dyDescent="0.25">
      <c r="Q19" s="33" t="s">
        <v>45</v>
      </c>
      <c r="R19" s="26">
        <v>1</v>
      </c>
      <c r="S19" s="26" t="s">
        <v>46</v>
      </c>
      <c r="T19" s="38" t="s">
        <v>32</v>
      </c>
    </row>
    <row r="20" spans="17:20" ht="17.25" x14ac:dyDescent="0.25">
      <c r="Q20" s="33" t="s">
        <v>33</v>
      </c>
      <c r="R20" s="26">
        <f>R18*R19</f>
        <v>344</v>
      </c>
      <c r="S20" s="26" t="s">
        <v>47</v>
      </c>
      <c r="T20" s="38" t="s">
        <v>34</v>
      </c>
    </row>
    <row r="21" spans="17:20" ht="17.25" x14ac:dyDescent="0.25">
      <c r="Q21" s="33" t="s">
        <v>35</v>
      </c>
      <c r="R21" s="26">
        <f>R17*R18*R19/1000</f>
        <v>225.66399999999999</v>
      </c>
      <c r="S21" s="26" t="s">
        <v>36</v>
      </c>
      <c r="T21" s="38" t="s">
        <v>37</v>
      </c>
    </row>
    <row r="22" spans="17:20" ht="15.75" thickBot="1" x14ac:dyDescent="0.3">
      <c r="Q22" s="34" t="s">
        <v>38</v>
      </c>
      <c r="R22" s="27">
        <v>25</v>
      </c>
      <c r="S22" s="27" t="s">
        <v>46</v>
      </c>
      <c r="T22" s="39" t="s">
        <v>39</v>
      </c>
    </row>
    <row r="23" spans="17:20" ht="18" thickBot="1" x14ac:dyDescent="0.3">
      <c r="Q23" s="35" t="s">
        <v>40</v>
      </c>
      <c r="R23" s="29">
        <f>R22*R21/365</f>
        <v>15.456438356164382</v>
      </c>
      <c r="S23" s="30" t="s">
        <v>41</v>
      </c>
      <c r="T23" s="40" t="s">
        <v>42</v>
      </c>
    </row>
  </sheetData>
  <mergeCells count="3">
    <mergeCell ref="C7:D7"/>
    <mergeCell ref="E7:N7"/>
    <mergeCell ref="B7:B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5"/>
  <sheetViews>
    <sheetView tabSelected="1" workbookViewId="0">
      <selection activeCell="V15" sqref="V15"/>
    </sheetView>
  </sheetViews>
  <sheetFormatPr defaultRowHeight="15" x14ac:dyDescent="0.25"/>
  <cols>
    <col min="2" max="2" width="7.5703125" customWidth="1"/>
    <col min="3" max="3" width="7.85546875" customWidth="1"/>
    <col min="4" max="4" width="6.5703125" customWidth="1"/>
    <col min="5" max="5" width="6.140625" bestFit="1" customWidth="1"/>
    <col min="6" max="6" width="5.5703125" customWidth="1"/>
    <col min="7" max="7" width="5" bestFit="1" customWidth="1"/>
    <col min="8" max="8" width="7" customWidth="1"/>
    <col min="9" max="9" width="6.5703125" bestFit="1" customWidth="1"/>
    <col min="10" max="10" width="7.7109375" bestFit="1" customWidth="1"/>
    <col min="11" max="11" width="7.85546875" customWidth="1"/>
    <col min="12" max="12" width="6" customWidth="1"/>
    <col min="13" max="13" width="12.7109375" bestFit="1" customWidth="1"/>
    <col min="14" max="14" width="7" customWidth="1"/>
    <col min="17" max="17" width="6.7109375" bestFit="1" customWidth="1"/>
    <col min="19" max="19" width="8.140625" bestFit="1" customWidth="1"/>
    <col min="20" max="20" width="48.7109375" bestFit="1" customWidth="1"/>
  </cols>
  <sheetData>
    <row r="3" spans="2:14" ht="18" x14ac:dyDescent="0.35">
      <c r="B3" t="s">
        <v>23</v>
      </c>
    </row>
    <row r="4" spans="2:14" x14ac:dyDescent="0.25">
      <c r="B4" t="s">
        <v>20</v>
      </c>
      <c r="G4" s="2">
        <v>1</v>
      </c>
    </row>
    <row r="5" spans="2:14" ht="17.25" x14ac:dyDescent="0.25">
      <c r="B5" t="s">
        <v>21</v>
      </c>
      <c r="D5" s="1">
        <v>0.03</v>
      </c>
      <c r="E5" t="s">
        <v>22</v>
      </c>
    </row>
    <row r="6" spans="2:14" ht="29.25" customHeight="1" thickBot="1" x14ac:dyDescent="0.3"/>
    <row r="7" spans="2:14" ht="49.5" customHeight="1" thickBot="1" x14ac:dyDescent="0.3">
      <c r="B7" s="47" t="s">
        <v>4</v>
      </c>
      <c r="C7" s="44" t="s">
        <v>29</v>
      </c>
      <c r="D7" s="45"/>
      <c r="E7" s="46" t="s">
        <v>28</v>
      </c>
      <c r="F7" s="46"/>
      <c r="G7" s="46"/>
      <c r="H7" s="46"/>
      <c r="I7" s="46"/>
      <c r="J7" s="46"/>
      <c r="K7" s="46"/>
      <c r="L7" s="46"/>
      <c r="M7" s="46"/>
      <c r="N7" s="46"/>
    </row>
    <row r="8" spans="2:14" ht="139.5" customHeight="1" x14ac:dyDescent="0.25">
      <c r="B8" s="48"/>
      <c r="C8" s="21" t="s">
        <v>0</v>
      </c>
      <c r="D8" s="21" t="s">
        <v>6</v>
      </c>
      <c r="E8" s="21" t="s">
        <v>1</v>
      </c>
      <c r="F8" s="21" t="s">
        <v>8</v>
      </c>
      <c r="G8" s="21" t="s">
        <v>10</v>
      </c>
      <c r="H8" s="21" t="s">
        <v>12</v>
      </c>
      <c r="I8" s="21" t="s">
        <v>14</v>
      </c>
      <c r="J8" s="21" t="s">
        <v>2</v>
      </c>
      <c r="K8" s="21" t="s">
        <v>16</v>
      </c>
      <c r="L8" s="21" t="s">
        <v>17</v>
      </c>
      <c r="M8" s="22" t="s">
        <v>3</v>
      </c>
      <c r="N8" s="23" t="s">
        <v>19</v>
      </c>
    </row>
    <row r="9" spans="2:14" ht="33.75" thickBot="1" x14ac:dyDescent="0.3">
      <c r="B9" s="42" t="s">
        <v>5</v>
      </c>
      <c r="C9" s="43" t="s">
        <v>24</v>
      </c>
      <c r="D9" s="43" t="s">
        <v>25</v>
      </c>
      <c r="E9" s="43" t="s">
        <v>7</v>
      </c>
      <c r="F9" s="43" t="s">
        <v>9</v>
      </c>
      <c r="G9" s="43" t="s">
        <v>11</v>
      </c>
      <c r="H9" s="43" t="s">
        <v>13</v>
      </c>
      <c r="I9" s="43" t="s">
        <v>26</v>
      </c>
      <c r="J9" s="43" t="s">
        <v>15</v>
      </c>
      <c r="K9" s="43" t="s">
        <v>27</v>
      </c>
      <c r="L9" s="43" t="s">
        <v>18</v>
      </c>
      <c r="M9" s="24"/>
      <c r="N9" s="41" t="s">
        <v>18</v>
      </c>
    </row>
    <row r="10" spans="2:14" x14ac:dyDescent="0.25">
      <c r="B10" s="5">
        <v>1</v>
      </c>
      <c r="C10" s="6">
        <v>46.5</v>
      </c>
      <c r="D10" s="7">
        <f t="shared" ref="D10:D14" si="0">$D$5*C10*$G$4</f>
        <v>1.395</v>
      </c>
      <c r="E10" s="6">
        <v>0.1036</v>
      </c>
      <c r="F10" s="6">
        <v>70</v>
      </c>
      <c r="G10" s="6">
        <v>2</v>
      </c>
      <c r="H10" s="6">
        <v>0.4</v>
      </c>
      <c r="I10" s="6">
        <v>6.3029999999999996E-3</v>
      </c>
      <c r="J10" s="6">
        <v>1.0920000000000001</v>
      </c>
      <c r="K10" s="8">
        <v>6.8849999999999998</v>
      </c>
      <c r="L10" s="6">
        <v>110</v>
      </c>
      <c r="M10" s="9" t="str">
        <f>IF(K10&gt;D10,"VYHOVUJE","NEVYHOVUJE")</f>
        <v>VYHOVUJE</v>
      </c>
      <c r="N10" s="18">
        <v>110</v>
      </c>
    </row>
    <row r="11" spans="2:14" x14ac:dyDescent="0.25">
      <c r="B11" s="10">
        <v>2</v>
      </c>
      <c r="C11" s="11">
        <v>86.6</v>
      </c>
      <c r="D11" s="12">
        <f t="shared" ref="D11:D13" si="1">$D$5*C11*$G$4</f>
        <v>2.5979999999999999</v>
      </c>
      <c r="E11" s="11">
        <v>0.1036</v>
      </c>
      <c r="F11" s="11">
        <v>70</v>
      </c>
      <c r="G11" s="11">
        <v>2</v>
      </c>
      <c r="H11" s="11">
        <v>0.4</v>
      </c>
      <c r="I11" s="11">
        <v>6.3029999999999996E-3</v>
      </c>
      <c r="J11" s="11">
        <v>1.0920000000000001</v>
      </c>
      <c r="K11" s="13">
        <v>6.8849999999999998</v>
      </c>
      <c r="L11" s="11">
        <v>110</v>
      </c>
      <c r="M11" s="14" t="str">
        <f t="shared" ref="M11:M13" si="2">IF(K11&gt;D11,"VYHOVUJE","NEVYHOVUJE")</f>
        <v>VYHOVUJE</v>
      </c>
      <c r="N11" s="19">
        <v>110</v>
      </c>
    </row>
    <row r="12" spans="2:14" x14ac:dyDescent="0.25">
      <c r="B12" s="10">
        <v>3</v>
      </c>
      <c r="C12" s="11">
        <v>46.5</v>
      </c>
      <c r="D12" s="12">
        <f t="shared" si="1"/>
        <v>1.395</v>
      </c>
      <c r="E12" s="11">
        <v>0.1036</v>
      </c>
      <c r="F12" s="11">
        <v>70</v>
      </c>
      <c r="G12" s="11">
        <v>2</v>
      </c>
      <c r="H12" s="11">
        <v>0.4</v>
      </c>
      <c r="I12" s="11">
        <v>6.3029999999999996E-3</v>
      </c>
      <c r="J12" s="11">
        <v>1.0920000000000001</v>
      </c>
      <c r="K12" s="13">
        <v>6.8849999999999998</v>
      </c>
      <c r="L12" s="11">
        <v>110</v>
      </c>
      <c r="M12" s="14" t="str">
        <f t="shared" si="2"/>
        <v>VYHOVUJE</v>
      </c>
      <c r="N12" s="19">
        <v>110</v>
      </c>
    </row>
    <row r="13" spans="2:14" x14ac:dyDescent="0.25">
      <c r="B13" s="10">
        <v>4</v>
      </c>
      <c r="C13" s="11">
        <v>33.299999999999997</v>
      </c>
      <c r="D13" s="12">
        <f t="shared" si="1"/>
        <v>0.99899999999999989</v>
      </c>
      <c r="E13" s="11">
        <v>0.1036</v>
      </c>
      <c r="F13" s="11">
        <v>70</v>
      </c>
      <c r="G13" s="11">
        <v>2</v>
      </c>
      <c r="H13" s="11">
        <v>0.4</v>
      </c>
      <c r="I13" s="11">
        <v>6.3029999999999996E-3</v>
      </c>
      <c r="J13" s="11">
        <v>1.0920000000000001</v>
      </c>
      <c r="K13" s="13">
        <v>6.8849999999999998</v>
      </c>
      <c r="L13" s="11">
        <v>110</v>
      </c>
      <c r="M13" s="14" t="str">
        <f t="shared" si="2"/>
        <v>VYHOVUJE</v>
      </c>
      <c r="N13" s="19">
        <v>110</v>
      </c>
    </row>
    <row r="14" spans="2:14" x14ac:dyDescent="0.25">
      <c r="B14" s="10" t="s">
        <v>49</v>
      </c>
      <c r="C14" s="11">
        <f>C10+C11</f>
        <v>133.1</v>
      </c>
      <c r="D14" s="12">
        <f t="shared" si="0"/>
        <v>3.9929999999999999</v>
      </c>
      <c r="E14" s="11">
        <v>0.1036</v>
      </c>
      <c r="F14" s="11">
        <v>70</v>
      </c>
      <c r="G14" s="11">
        <v>2</v>
      </c>
      <c r="H14" s="11">
        <v>0.4</v>
      </c>
      <c r="I14" s="11">
        <v>6.3029999999999996E-3</v>
      </c>
      <c r="J14" s="11">
        <v>1.0920000000000001</v>
      </c>
      <c r="K14" s="13">
        <v>6.8849999999999998</v>
      </c>
      <c r="L14" s="11">
        <v>110</v>
      </c>
      <c r="M14" s="14" t="str">
        <f t="shared" ref="M14" si="3">IF(K14&gt;D14,"VYHOVUJE","NEVYHOVUJE")</f>
        <v>VYHOVUJE</v>
      </c>
      <c r="N14" s="19">
        <v>110</v>
      </c>
    </row>
    <row r="15" spans="2:14" x14ac:dyDescent="0.25">
      <c r="B15" s="10" t="s">
        <v>51</v>
      </c>
      <c r="C15" s="11">
        <f>C12+C13</f>
        <v>79.8</v>
      </c>
      <c r="D15" s="12">
        <f t="shared" ref="D15:D16" si="4">$D$5*C15*$G$4</f>
        <v>2.3939999999999997</v>
      </c>
      <c r="E15" s="11">
        <v>0.1036</v>
      </c>
      <c r="F15" s="11">
        <v>70</v>
      </c>
      <c r="G15" s="11">
        <v>2</v>
      </c>
      <c r="H15" s="11">
        <v>0.4</v>
      </c>
      <c r="I15" s="11">
        <v>6.3029999999999996E-3</v>
      </c>
      <c r="J15" s="11">
        <v>1.0920000000000001</v>
      </c>
      <c r="K15" s="13">
        <v>6.8849999999999998</v>
      </c>
      <c r="L15" s="11">
        <v>110</v>
      </c>
      <c r="M15" s="14" t="str">
        <f t="shared" ref="M15:M16" si="5">IF(K15&gt;D15,"VYHOVUJE","NEVYHOVUJE")</f>
        <v>VYHOVUJE</v>
      </c>
      <c r="N15" s="19">
        <v>110</v>
      </c>
    </row>
    <row r="16" spans="2:14" ht="15.75" thickBot="1" x14ac:dyDescent="0.3">
      <c r="B16" s="3" t="s">
        <v>52</v>
      </c>
      <c r="C16" s="4">
        <f>C10+C11+C12+C13</f>
        <v>212.89999999999998</v>
      </c>
      <c r="D16" s="15">
        <f t="shared" si="4"/>
        <v>6.3869999999999987</v>
      </c>
      <c r="E16" s="4">
        <v>0.1036</v>
      </c>
      <c r="F16" s="4">
        <v>70</v>
      </c>
      <c r="G16" s="4">
        <v>2</v>
      </c>
      <c r="H16" s="4">
        <v>0.4</v>
      </c>
      <c r="I16" s="4">
        <v>6.3029999999999996E-3</v>
      </c>
      <c r="J16" s="4">
        <v>1.0920000000000001</v>
      </c>
      <c r="K16" s="16">
        <v>6.8849999999999998</v>
      </c>
      <c r="L16" s="4">
        <v>110</v>
      </c>
      <c r="M16" s="17" t="str">
        <f t="shared" si="5"/>
        <v>VYHOVUJE</v>
      </c>
      <c r="N16" s="20">
        <v>110</v>
      </c>
    </row>
    <row r="18" spans="17:20" ht="15.75" thickBot="1" x14ac:dyDescent="0.3"/>
    <row r="19" spans="17:20" x14ac:dyDescent="0.25">
      <c r="Q19" s="31" t="s">
        <v>43</v>
      </c>
      <c r="R19" s="25">
        <v>656</v>
      </c>
      <c r="S19" s="25" t="s">
        <v>44</v>
      </c>
      <c r="T19" s="36" t="s">
        <v>48</v>
      </c>
    </row>
    <row r="20" spans="17:20" ht="17.25" x14ac:dyDescent="0.25">
      <c r="Q20" s="32" t="s">
        <v>30</v>
      </c>
      <c r="R20" s="28">
        <f>C16</f>
        <v>212.89999999999998</v>
      </c>
      <c r="S20" s="26" t="s">
        <v>47</v>
      </c>
      <c r="T20" s="37" t="s">
        <v>31</v>
      </c>
    </row>
    <row r="21" spans="17:20" x14ac:dyDescent="0.25">
      <c r="Q21" s="33" t="s">
        <v>45</v>
      </c>
      <c r="R21" s="26">
        <v>1</v>
      </c>
      <c r="S21" s="26" t="s">
        <v>46</v>
      </c>
      <c r="T21" s="38" t="s">
        <v>32</v>
      </c>
    </row>
    <row r="22" spans="17:20" ht="17.25" x14ac:dyDescent="0.25">
      <c r="Q22" s="33" t="s">
        <v>33</v>
      </c>
      <c r="R22" s="26">
        <f>R20*R21</f>
        <v>212.89999999999998</v>
      </c>
      <c r="S22" s="26" t="s">
        <v>47</v>
      </c>
      <c r="T22" s="38" t="s">
        <v>34</v>
      </c>
    </row>
    <row r="23" spans="17:20" ht="17.25" x14ac:dyDescent="0.25">
      <c r="Q23" s="33" t="s">
        <v>35</v>
      </c>
      <c r="R23" s="26">
        <f>R19*R20*R21/1000</f>
        <v>139.66239999999999</v>
      </c>
      <c r="S23" s="26" t="s">
        <v>36</v>
      </c>
      <c r="T23" s="38" t="s">
        <v>37</v>
      </c>
    </row>
    <row r="24" spans="17:20" ht="15.75" thickBot="1" x14ac:dyDescent="0.3">
      <c r="Q24" s="34" t="s">
        <v>38</v>
      </c>
      <c r="R24" s="27">
        <v>20</v>
      </c>
      <c r="S24" s="27" t="s">
        <v>46</v>
      </c>
      <c r="T24" s="39" t="s">
        <v>39</v>
      </c>
    </row>
    <row r="25" spans="17:20" ht="18" thickBot="1" x14ac:dyDescent="0.3">
      <c r="Q25" s="35" t="s">
        <v>40</v>
      </c>
      <c r="R25" s="29">
        <f>R24*R23/365</f>
        <v>7.6527342465753412</v>
      </c>
      <c r="S25" s="30" t="s">
        <v>41</v>
      </c>
      <c r="T25" s="40" t="s">
        <v>42</v>
      </c>
    </row>
  </sheetData>
  <mergeCells count="3">
    <mergeCell ref="B7:B8"/>
    <mergeCell ref="C7:D7"/>
    <mergeCell ref="E7:N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dcterms:created xsi:type="dcterms:W3CDTF">2020-11-10T13:02:34Z</dcterms:created>
  <dcterms:modified xsi:type="dcterms:W3CDTF">2021-01-11T11:25:36Z</dcterms:modified>
</cp:coreProperties>
</file>